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660" windowHeight="6855" activeTab="0"/>
  </bookViews>
  <sheets>
    <sheet name="Daten 2019" sheetId="1" r:id="rId1"/>
    <sheet name="Daten 2018" sheetId="2" r:id="rId2"/>
  </sheets>
  <definedNames>
    <definedName name="_xlnm.Print_Area" localSheetId="1">'Daten 2018'!$A$1:$N$46</definedName>
    <definedName name="_xlnm.Print_Area" localSheetId="0">'Daten 2019'!$A$1:$N$47</definedName>
  </definedNames>
  <calcPr fullCalcOnLoad="1"/>
</workbook>
</file>

<file path=xl/sharedStrings.xml><?xml version="1.0" encoding="utf-8"?>
<sst xmlns="http://schemas.openxmlformats.org/spreadsheetml/2006/main" count="348" uniqueCount="101">
  <si>
    <t>Input</t>
  </si>
  <si>
    <t>Stoffe, Energie, Wasser</t>
  </si>
  <si>
    <t>Output</t>
  </si>
  <si>
    <t>Produkte, Rückstände, Abwasser</t>
  </si>
  <si>
    <t>t</t>
  </si>
  <si>
    <t>m³</t>
  </si>
  <si>
    <t>Energie</t>
  </si>
  <si>
    <t>Erdgas</t>
  </si>
  <si>
    <t>Wasser</t>
  </si>
  <si>
    <t>MWh</t>
  </si>
  <si>
    <t>Einsatzstoffe</t>
  </si>
  <si>
    <t>Produkte</t>
  </si>
  <si>
    <t>Abwasser</t>
  </si>
  <si>
    <t>Sanitärabwasser</t>
  </si>
  <si>
    <t>Abfälle zur Beseitigung</t>
  </si>
  <si>
    <t>Gesamt</t>
  </si>
  <si>
    <t>Schlamm aus der Abwasserbehandlung</t>
  </si>
  <si>
    <t>Fette</t>
  </si>
  <si>
    <t>Stadtwasser</t>
  </si>
  <si>
    <t>Verpackungsmaterialien</t>
  </si>
  <si>
    <t xml:space="preserve">elektrische Energie </t>
  </si>
  <si>
    <t>Funk Beton</t>
  </si>
  <si>
    <t>Lupo</t>
  </si>
  <si>
    <t>Smart</t>
  </si>
  <si>
    <t>Audi</t>
  </si>
  <si>
    <t>durchschnittliches Gewicht 15 kg angenommen</t>
  </si>
  <si>
    <t>durchschnittliches Gewicht 8,1 kg angenommen</t>
  </si>
  <si>
    <t xml:space="preserve"> Stofflichen Verwertung</t>
  </si>
  <si>
    <t>Hilfs- und Betriebsstoffe</t>
  </si>
  <si>
    <t>sonstige Einsatzstoffe</t>
  </si>
  <si>
    <t>Kartonagen (von Lieferanten)</t>
  </si>
  <si>
    <t xml:space="preserve">Papier </t>
  </si>
  <si>
    <t>(Schätzung) + Funk Beton</t>
  </si>
  <si>
    <t>Staub</t>
  </si>
  <si>
    <t>Cges</t>
  </si>
  <si>
    <t>NOx</t>
  </si>
  <si>
    <t>CO2</t>
  </si>
  <si>
    <t>Bleiakkumulatoren</t>
  </si>
  <si>
    <t>Batterien, unsortiert</t>
  </si>
  <si>
    <t>Gasentladungslampen (z.B. Leuchtstoffröhren)</t>
  </si>
  <si>
    <t>Säuren, Säuregemische mit anwendungsspezifischen Beimengungen</t>
  </si>
  <si>
    <t>Laugen, Laugengemische</t>
  </si>
  <si>
    <t>Laugen, Laugengemische mit anwendungsspezifischen Beimengungen</t>
  </si>
  <si>
    <t>Altöle</t>
  </si>
  <si>
    <t>PCB-haltige u. PCT-haltige elektr. Betriebsmittel</t>
  </si>
  <si>
    <t>sonstige Öl-Wassergemische</t>
  </si>
  <si>
    <t>Ölabscheiderinhalte</t>
  </si>
  <si>
    <t>Schlamm aus Öltrennanlage</t>
  </si>
  <si>
    <t>gebrauchte Öl- u. Luftfilter</t>
  </si>
  <si>
    <t>feste fett- u. ölverschmutzte Betriebsmittel</t>
  </si>
  <si>
    <t>Filtertücher, Filtermatten mit anwendungsspezifischen schädlichen Beimengungen, vorwiegend organisch</t>
  </si>
  <si>
    <t>Stk.:</t>
  </si>
  <si>
    <t>m3</t>
  </si>
  <si>
    <t>Fernwärme</t>
  </si>
  <si>
    <t>total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</si>
  <si>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</si>
  <si>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</si>
  <si>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</si>
  <si>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</si>
  <si>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</si>
  <si>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</si>
  <si>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</si>
  <si>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</si>
  <si>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</si>
  <si>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</si>
  <si>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E1</t>
  </si>
  <si>
    <t>E2</t>
  </si>
  <si>
    <t>E3</t>
  </si>
  <si>
    <t>P1</t>
  </si>
  <si>
    <t>P2</t>
  </si>
  <si>
    <t>P3</t>
  </si>
  <si>
    <t>V1</t>
  </si>
  <si>
    <t>V2</t>
  </si>
  <si>
    <t>V3</t>
  </si>
  <si>
    <t>V4</t>
  </si>
  <si>
    <t>V5</t>
  </si>
  <si>
    <t>V6</t>
  </si>
  <si>
    <t>V7</t>
  </si>
  <si>
    <t>V8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</si>
  <si>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</si>
  <si>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</si>
  <si>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</si>
  <si>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</si>
  <si>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</si>
  <si>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</si>
  <si>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</si>
  <si>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</si>
  <si>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</si>
  <si>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</si>
  <si>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</si>
  <si>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</si>
  <si>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</si>
  <si>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</si>
  <si>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Betriebliche Abwässer</t>
  </si>
  <si>
    <t>VM1</t>
  </si>
  <si>
    <t>VM2</t>
  </si>
  <si>
    <t>VM3</t>
  </si>
  <si>
    <t>Regenwassernutzung</t>
  </si>
  <si>
    <t>Grundwassernutzung -  Brunnen</t>
  </si>
  <si>
    <t>Luftemissionen</t>
  </si>
  <si>
    <t>Bezogen auf 2018+Prod. Menge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</si>
</sst>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#,##0.00_ ;\-#,##0.00\ "/>
    <numFmt numFmtId="187" formatCode="#,##0_ ;\-#,##0\ "/>
    <numFmt numFmtId="188" formatCode="0.0%"/>
    <numFmt numFmtId="189" formatCode="#,##0.0"/>
    <numFmt numFmtId="190" formatCode="#,##0.000"/>
    <numFmt numFmtId="191" formatCode="#,##0.0_ ;\-#,##0.0\ "/>
    <numFmt numFmtId="192" formatCode="_-* #,##0.000\ _D_M_-;\-* #,##0.000\ _D_M_-;_-* &quot;-&quot;??\ _D_M_-;_-@_-"/>
    <numFmt numFmtId="193" formatCode="_-* #,##0.0\ _D_M_-;\-* #,##0.0\ _D_M_-;_-* &quot;-&quot;??\ _D_M_-;_-@_-"/>
    <numFmt numFmtId="194" formatCode="_-* #,##0\ _D_M_-;\-* #,##0\ _D_M_-;_-* &quot;-&quot;??\ _D_M_-;_-@_-"/>
    <numFmt numFmtId="195" formatCode="0.00000"/>
    <numFmt numFmtId="196" formatCode="0.0000"/>
    <numFmt numFmtId="197" formatCode="0.000"/>
    <numFmt numFmtId="198" formatCode="0.0"/>
    <numFmt numFmtId="199" formatCode="_-* #,##0.0000\ _D_M_-;\-* #,##0.0000\ _D_M_-;_-* &quot;-&quot;??\ _D_M_-;_-@_-"/>
    <numFmt numFmtId="200" formatCode="_-* #,##0.0\ _D_M_-;\-* #,##0.0\ _D_M_-;_-* &quot;-&quot;?\ _D_M_-;_-@_-"/>
    <numFmt numFmtId="201" formatCode="_-* #,##0.00000\ _D_M_-;\-* #,##0.00000\ _D_M_-;_-* &quot;-&quot;??\ _D_M_-;_-@_-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6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5" borderId="2" applyNumberFormat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6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17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1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12" xfId="0" applyBorder="1" applyAlignment="1">
      <alignment/>
    </xf>
    <xf numFmtId="0" fontId="0" fillId="32" borderId="13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32" borderId="14" xfId="0" applyFont="1" applyFill="1" applyBorder="1" applyAlignment="1">
      <alignment horizontal="left"/>
    </xf>
    <xf numFmtId="187" fontId="0" fillId="0" borderId="0" xfId="47" applyNumberFormat="1" applyAlignment="1">
      <alignment horizontal="right"/>
    </xf>
    <xf numFmtId="187" fontId="0" fillId="0" borderId="0" xfId="47" applyNumberFormat="1" applyBorder="1" applyAlignment="1">
      <alignment horizontal="right"/>
    </xf>
    <xf numFmtId="187" fontId="1" fillId="0" borderId="0" xfId="47" applyNumberFormat="1" applyFont="1" applyFill="1" applyBorder="1" applyAlignment="1">
      <alignment horizontal="right"/>
    </xf>
    <xf numFmtId="187" fontId="1" fillId="0" borderId="0" xfId="0" applyNumberFormat="1" applyFont="1" applyBorder="1" applyAlignment="1">
      <alignment horizontal="left"/>
    </xf>
    <xf numFmtId="187" fontId="1" fillId="0" borderId="0" xfId="47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87" fontId="4" fillId="0" borderId="0" xfId="47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0" xfId="0" applyAlignment="1">
      <alignment horizontal="right"/>
    </xf>
    <xf numFmtId="187" fontId="0" fillId="0" borderId="0" xfId="47" applyNumberForma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88" fontId="0" fillId="0" borderId="12" xfId="51" applyNumberFormat="1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Border="1" applyAlignment="1">
      <alignment/>
    </xf>
    <xf numFmtId="187" fontId="0" fillId="0" borderId="0" xfId="47" applyNumberFormat="1" applyFont="1" applyFill="1" applyBorder="1" applyAlignment="1">
      <alignment horizontal="right"/>
    </xf>
    <xf numFmtId="187" fontId="0" fillId="0" borderId="0" xfId="0" applyNumberFormat="1" applyAlignment="1">
      <alignment/>
    </xf>
    <xf numFmtId="166" fontId="0" fillId="0" borderId="0" xfId="0" applyNumberFormat="1" applyAlignment="1">
      <alignment/>
    </xf>
    <xf numFmtId="194" fontId="0" fillId="0" borderId="15" xfId="47" applyNumberFormat="1" applyBorder="1" applyAlignment="1">
      <alignment horizontal="right"/>
    </xf>
    <xf numFmtId="194" fontId="0" fillId="0" borderId="15" xfId="47" applyNumberFormat="1" applyBorder="1" applyAlignment="1">
      <alignment vertical="top"/>
    </xf>
    <xf numFmtId="194" fontId="0" fillId="0" borderId="15" xfId="47" applyNumberFormat="1" applyBorder="1" applyAlignment="1">
      <alignment/>
    </xf>
    <xf numFmtId="1" fontId="0" fillId="0" borderId="0" xfId="47" applyNumberFormat="1" applyAlignment="1">
      <alignment horizontal="right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33" borderId="0" xfId="0" applyFont="1" applyFill="1" applyAlignment="1">
      <alignment/>
    </xf>
    <xf numFmtId="0" fontId="1" fillId="32" borderId="16" xfId="0" applyFont="1" applyFill="1" applyBorder="1" applyAlignment="1">
      <alignment/>
    </xf>
    <xf numFmtId="0" fontId="3" fillId="32" borderId="17" xfId="0" applyFont="1" applyFill="1" applyBorder="1" applyAlignment="1">
      <alignment horizontal="right"/>
    </xf>
    <xf numFmtId="3" fontId="3" fillId="32" borderId="17" xfId="0" applyNumberFormat="1" applyFont="1" applyFill="1" applyBorder="1" applyAlignment="1">
      <alignment/>
    </xf>
    <xf numFmtId="0" fontId="3" fillId="32" borderId="17" xfId="0" applyFont="1" applyFill="1" applyBorder="1" applyAlignment="1">
      <alignment horizontal="left"/>
    </xf>
    <xf numFmtId="187" fontId="3" fillId="32" borderId="17" xfId="0" applyNumberFormat="1" applyFont="1" applyFill="1" applyBorder="1" applyAlignment="1">
      <alignment horizontal="right"/>
    </xf>
    <xf numFmtId="187" fontId="3" fillId="32" borderId="17" xfId="47" applyNumberFormat="1" applyFont="1" applyFill="1" applyBorder="1" applyAlignment="1">
      <alignment horizontal="left"/>
    </xf>
    <xf numFmtId="9" fontId="3" fillId="32" borderId="18" xfId="51" applyFont="1" applyFill="1" applyBorder="1" applyAlignment="1">
      <alignment horizontal="right"/>
    </xf>
    <xf numFmtId="0" fontId="1" fillId="32" borderId="17" xfId="0" applyFont="1" applyFill="1" applyBorder="1" applyAlignment="1">
      <alignment/>
    </xf>
    <xf numFmtId="187" fontId="3" fillId="32" borderId="17" xfId="47" applyNumberFormat="1" applyFont="1" applyFill="1" applyBorder="1" applyAlignment="1">
      <alignment horizontal="right"/>
    </xf>
    <xf numFmtId="0" fontId="1" fillId="32" borderId="14" xfId="0" applyFont="1" applyFill="1" applyBorder="1" applyAlignment="1">
      <alignment/>
    </xf>
    <xf numFmtId="0" fontId="3" fillId="32" borderId="14" xfId="0" applyFont="1" applyFill="1" applyBorder="1" applyAlignment="1">
      <alignment horizontal="right"/>
    </xf>
    <xf numFmtId="3" fontId="3" fillId="32" borderId="14" xfId="0" applyNumberFormat="1" applyFont="1" applyFill="1" applyBorder="1" applyAlignment="1">
      <alignment/>
    </xf>
    <xf numFmtId="0" fontId="3" fillId="32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/>
    </xf>
    <xf numFmtId="191" fontId="3" fillId="32" borderId="17" xfId="47" applyNumberFormat="1" applyFont="1" applyFill="1" applyBorder="1" applyAlignment="1">
      <alignment horizontal="right"/>
    </xf>
    <xf numFmtId="0" fontId="0" fillId="34" borderId="16" xfId="0" applyFont="1" applyFill="1" applyBorder="1" applyAlignment="1">
      <alignment/>
    </xf>
    <xf numFmtId="3" fontId="0" fillId="34" borderId="17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right"/>
    </xf>
    <xf numFmtId="187" fontId="0" fillId="34" borderId="17" xfId="47" applyNumberFormat="1" applyFont="1" applyFill="1" applyBorder="1" applyAlignment="1">
      <alignment horizontal="right"/>
    </xf>
    <xf numFmtId="187" fontId="0" fillId="34" borderId="17" xfId="47" applyNumberFormat="1" applyFont="1" applyFill="1" applyBorder="1" applyAlignment="1">
      <alignment horizontal="left"/>
    </xf>
    <xf numFmtId="191" fontId="0" fillId="34" borderId="17" xfId="47" applyNumberFormat="1" applyFont="1" applyFill="1" applyBorder="1" applyAlignment="1">
      <alignment horizontal="left"/>
    </xf>
    <xf numFmtId="189" fontId="0" fillId="34" borderId="17" xfId="0" applyNumberFormat="1" applyFont="1" applyFill="1" applyBorder="1" applyAlignment="1">
      <alignment/>
    </xf>
    <xf numFmtId="9" fontId="3" fillId="32" borderId="17" xfId="51" applyFont="1" applyFill="1" applyBorder="1" applyAlignment="1">
      <alignment horizontal="right"/>
    </xf>
    <xf numFmtId="9" fontId="3" fillId="32" borderId="19" xfId="51" applyNumberFormat="1" applyFont="1" applyFill="1" applyBorder="1" applyAlignment="1">
      <alignment horizontal="right"/>
    </xf>
    <xf numFmtId="9" fontId="3" fillId="32" borderId="18" xfId="51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9" fontId="3" fillId="0" borderId="0" xfId="51" applyFont="1" applyFill="1" applyBorder="1" applyAlignment="1">
      <alignment horizontal="right"/>
    </xf>
    <xf numFmtId="9" fontId="0" fillId="34" borderId="19" xfId="51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187" fontId="0" fillId="34" borderId="0" xfId="47" applyNumberFormat="1" applyFont="1" applyFill="1" applyBorder="1" applyAlignment="1">
      <alignment horizontal="right"/>
    </xf>
    <xf numFmtId="187" fontId="0" fillId="34" borderId="0" xfId="47" applyNumberFormat="1" applyFill="1" applyBorder="1" applyAlignment="1">
      <alignment horizontal="right"/>
    </xf>
    <xf numFmtId="9" fontId="0" fillId="34" borderId="18" xfId="51" applyNumberFormat="1" applyFont="1" applyFill="1" applyBorder="1" applyAlignment="1">
      <alignment horizontal="right"/>
    </xf>
    <xf numFmtId="189" fontId="0" fillId="0" borderId="0" xfId="0" applyNumberFormat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 horizontal="right"/>
    </xf>
    <xf numFmtId="189" fontId="0" fillId="35" borderId="17" xfId="0" applyNumberFormat="1" applyFont="1" applyFill="1" applyBorder="1" applyAlignment="1">
      <alignment/>
    </xf>
    <xf numFmtId="0" fontId="0" fillId="35" borderId="17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right"/>
    </xf>
    <xf numFmtId="3" fontId="0" fillId="35" borderId="17" xfId="0" applyNumberFormat="1" applyFont="1" applyFill="1" applyBorder="1" applyAlignment="1">
      <alignment horizontal="right"/>
    </xf>
    <xf numFmtId="3" fontId="0" fillId="35" borderId="17" xfId="0" applyNumberFormat="1" applyFont="1" applyFill="1" applyBorder="1" applyAlignment="1">
      <alignment/>
    </xf>
    <xf numFmtId="188" fontId="0" fillId="35" borderId="18" xfId="51" applyNumberFormat="1" applyFont="1" applyFill="1" applyBorder="1" applyAlignment="1">
      <alignment/>
    </xf>
    <xf numFmtId="3" fontId="0" fillId="35" borderId="0" xfId="0" applyNumberFormat="1" applyFill="1" applyBorder="1" applyAlignment="1">
      <alignment/>
    </xf>
    <xf numFmtId="188" fontId="0" fillId="35" borderId="12" xfId="51" applyNumberFormat="1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2" xfId="0" applyFill="1" applyBorder="1" applyAlignment="1">
      <alignment/>
    </xf>
    <xf numFmtId="0" fontId="3" fillId="35" borderId="0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9" fillId="35" borderId="0" xfId="0" applyFont="1" applyFill="1" applyBorder="1" applyAlignment="1">
      <alignment horizontal="right"/>
    </xf>
    <xf numFmtId="191" fontId="9" fillId="35" borderId="0" xfId="0" applyNumberFormat="1" applyFont="1" applyFill="1" applyBorder="1" applyAlignment="1">
      <alignment horizontal="right"/>
    </xf>
    <xf numFmtId="0" fontId="9" fillId="35" borderId="0" xfId="0" applyFont="1" applyFill="1" applyBorder="1" applyAlignment="1">
      <alignment horizontal="left"/>
    </xf>
    <xf numFmtId="187" fontId="9" fillId="35" borderId="0" xfId="0" applyNumberFormat="1" applyFont="1" applyFill="1" applyBorder="1" applyAlignment="1">
      <alignment horizontal="right"/>
    </xf>
    <xf numFmtId="0" fontId="0" fillId="34" borderId="16" xfId="0" applyFont="1" applyFill="1" applyBorder="1" applyAlignment="1">
      <alignment horizontal="left"/>
    </xf>
    <xf numFmtId="187" fontId="1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188" fontId="0" fillId="0" borderId="0" xfId="51" applyNumberFormat="1" applyFill="1" applyBorder="1" applyAlignment="1">
      <alignment/>
    </xf>
    <xf numFmtId="4" fontId="0" fillId="0" borderId="0" xfId="0" applyNumberFormat="1" applyFill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0" xfId="0" applyFont="1" applyFill="1" applyBorder="1" applyAlignment="1">
      <alignment horizontal="right"/>
    </xf>
    <xf numFmtId="188" fontId="0" fillId="0" borderId="0" xfId="51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9" fontId="0" fillId="0" borderId="12" xfId="51" applyNumberFormat="1" applyFont="1" applyFill="1" applyBorder="1" applyAlignment="1">
      <alignment horizontal="right"/>
    </xf>
    <xf numFmtId="3" fontId="0" fillId="36" borderId="17" xfId="0" applyNumberFormat="1" applyFont="1" applyFill="1" applyBorder="1" applyAlignment="1">
      <alignment horizontal="right"/>
    </xf>
    <xf numFmtId="3" fontId="0" fillId="36" borderId="17" xfId="0" applyNumberFormat="1" applyFill="1" applyBorder="1" applyAlignment="1">
      <alignment/>
    </xf>
    <xf numFmtId="0" fontId="0" fillId="36" borderId="16" xfId="0" applyFont="1" applyFill="1" applyBorder="1" applyAlignment="1">
      <alignment horizontal="right"/>
    </xf>
    <xf numFmtId="188" fontId="0" fillId="36" borderId="18" xfId="51" applyNumberFormat="1" applyFill="1" applyBorder="1" applyAlignment="1">
      <alignment/>
    </xf>
    <xf numFmtId="0" fontId="0" fillId="0" borderId="0" xfId="0" applyFill="1" applyAlignment="1">
      <alignment horizontal="right"/>
    </xf>
    <xf numFmtId="187" fontId="0" fillId="0" borderId="0" xfId="47" applyNumberFormat="1" applyFill="1" applyAlignment="1">
      <alignment horizontal="right"/>
    </xf>
    <xf numFmtId="0" fontId="11" fillId="32" borderId="20" xfId="0" applyFont="1" applyFill="1" applyBorder="1" applyAlignment="1">
      <alignment horizontal="right"/>
    </xf>
    <xf numFmtId="0" fontId="11" fillId="32" borderId="14" xfId="0" applyFont="1" applyFill="1" applyBorder="1" applyAlignment="1">
      <alignment horizontal="right"/>
    </xf>
    <xf numFmtId="0" fontId="5" fillId="32" borderId="19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 wrapText="1"/>
    </xf>
    <xf numFmtId="0" fontId="1" fillId="32" borderId="11" xfId="0" applyFont="1" applyFill="1" applyBorder="1" applyAlignment="1">
      <alignment horizontal="left"/>
    </xf>
    <xf numFmtId="0" fontId="1" fillId="32" borderId="13" xfId="0" applyFont="1" applyFill="1" applyBorder="1" applyAlignment="1">
      <alignment horizontal="left"/>
    </xf>
    <xf numFmtId="0" fontId="1" fillId="32" borderId="20" xfId="0" applyFont="1" applyFill="1" applyBorder="1" applyAlignment="1">
      <alignment horizontal="right"/>
    </xf>
    <xf numFmtId="0" fontId="1" fillId="32" borderId="14" xfId="0" applyFont="1" applyFill="1" applyBorder="1" applyAlignment="1">
      <alignment horizontal="right"/>
    </xf>
    <xf numFmtId="0" fontId="0" fillId="32" borderId="11" xfId="0" applyFont="1" applyFill="1" applyBorder="1" applyAlignment="1">
      <alignment horizontal="left"/>
    </xf>
    <xf numFmtId="0" fontId="0" fillId="32" borderId="13" xfId="0" applyFill="1" applyBorder="1" applyAlignment="1">
      <alignment horizontal="left"/>
    </xf>
    <xf numFmtId="0" fontId="0" fillId="32" borderId="11" xfId="0" applyFill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C29" sqref="C29"/>
    </sheetView>
  </sheetViews>
  <sheetFormatPr defaultColWidth="11.421875" defaultRowHeight="12.75"/>
  <cols>
    <col min="1" max="1" width="23.8515625" style="0" customWidth="1"/>
    <col min="2" max="2" width="8.421875" style="26" customWidth="1"/>
    <col min="3" max="3" width="11.8515625" style="10" customWidth="1"/>
    <col min="4" max="4" width="5.140625" style="10" customWidth="1"/>
    <col min="5" max="5" width="7.8515625" style="10" customWidth="1"/>
    <col min="6" max="6" width="23.140625" style="0" customWidth="1"/>
    <col min="7" max="7" width="14.28125" style="0" customWidth="1"/>
    <col min="8" max="8" width="11.00390625" style="0" customWidth="1"/>
    <col min="9" max="9" width="4.140625" style="15" customWidth="1"/>
    <col min="10" max="10" width="8.00390625" style="0" customWidth="1"/>
    <col min="11" max="11" width="17.28125" style="0" hidden="1" customWidth="1"/>
    <col min="12" max="13" width="0" style="0" hidden="1" customWidth="1"/>
    <col min="15" max="15" width="29.421875" style="0" hidden="1" customWidth="1"/>
    <col min="16" max="16" width="12.57421875" style="0" hidden="1" customWidth="1"/>
    <col min="17" max="17" width="11.7109375" style="0" bestFit="1" customWidth="1"/>
    <col min="18" max="18" width="14.7109375" style="0" bestFit="1" customWidth="1"/>
  </cols>
  <sheetData>
    <row r="1" spans="1:14" ht="18">
      <c r="A1" s="120" t="s">
        <v>0</v>
      </c>
      <c r="B1" s="121"/>
      <c r="C1" s="121"/>
      <c r="D1" s="9"/>
      <c r="E1" s="122" t="s">
        <v>100</v>
      </c>
      <c r="F1" s="120" t="s">
        <v>2</v>
      </c>
      <c r="G1" s="121"/>
      <c r="H1" s="121"/>
      <c r="I1" s="9"/>
      <c r="J1" s="122" t="str">
        <f>E1</f>
        <v>Bezogen auf 2018+Prod. Menge</v>
      </c>
      <c r="N1" s="76"/>
    </row>
    <row r="2" spans="1:14" ht="12.75">
      <c r="A2" s="124" t="s">
        <v>1</v>
      </c>
      <c r="B2" s="125"/>
      <c r="C2" s="125"/>
      <c r="D2" s="7"/>
      <c r="E2" s="123"/>
      <c r="F2" s="124" t="s">
        <v>3</v>
      </c>
      <c r="G2" s="125"/>
      <c r="H2" s="125"/>
      <c r="I2" s="7"/>
      <c r="J2" s="123"/>
      <c r="N2" s="77"/>
    </row>
    <row r="3" spans="1:14" ht="12.75">
      <c r="A3" s="96"/>
      <c r="B3" s="100" t="s">
        <v>54</v>
      </c>
      <c r="C3" s="101">
        <f>C4+C10+C22+C26</f>
        <v>20254</v>
      </c>
      <c r="D3" s="102" t="s">
        <v>4</v>
      </c>
      <c r="E3" s="99"/>
      <c r="F3" s="98"/>
      <c r="G3" s="100" t="s">
        <v>54</v>
      </c>
      <c r="H3" s="103">
        <f>H4+H10+H20</f>
        <v>14080</v>
      </c>
      <c r="I3" s="102" t="s">
        <v>4</v>
      </c>
      <c r="J3" s="97"/>
      <c r="N3" s="77"/>
    </row>
    <row r="4" spans="1:18" ht="12.75">
      <c r="A4" s="49" t="s">
        <v>10</v>
      </c>
      <c r="B4" s="50" t="s">
        <v>15</v>
      </c>
      <c r="C4" s="53">
        <f>SUM(C5:C7)</f>
        <v>20100</v>
      </c>
      <c r="D4" s="54" t="s">
        <v>4</v>
      </c>
      <c r="E4" s="55">
        <f>C4/'Daten 2018'!C4/$J$4</f>
        <v>1</v>
      </c>
      <c r="F4" s="49" t="s">
        <v>11</v>
      </c>
      <c r="G4" s="50" t="s">
        <v>15</v>
      </c>
      <c r="H4" s="57">
        <f>SUM(H5:H7)</f>
        <v>11300</v>
      </c>
      <c r="I4" s="54" t="s">
        <v>4</v>
      </c>
      <c r="J4" s="55">
        <f>H4/'Daten 2018'!H4</f>
        <v>1</v>
      </c>
      <c r="K4" s="55" t="e">
        <f>I4/#REF!</f>
        <v>#VALUE!</v>
      </c>
      <c r="L4" s="55" t="e">
        <f>J4/#REF!</f>
        <v>#REF!</v>
      </c>
      <c r="M4" s="73" t="e">
        <f>K4/#REF!</f>
        <v>#VALUE!</v>
      </c>
      <c r="N4" s="78"/>
      <c r="R4" s="47"/>
    </row>
    <row r="5" spans="1:14" ht="12.75">
      <c r="A5" s="65" t="s">
        <v>65</v>
      </c>
      <c r="B5" s="68"/>
      <c r="C5" s="72">
        <v>10000</v>
      </c>
      <c r="D5" s="70" t="s">
        <v>4</v>
      </c>
      <c r="E5" s="79">
        <f>C5/'Daten 2018'!C5/$J$4</f>
        <v>1</v>
      </c>
      <c r="F5" s="86" t="s">
        <v>68</v>
      </c>
      <c r="G5" s="114">
        <v>100000</v>
      </c>
      <c r="H5" s="92">
        <v>11000</v>
      </c>
      <c r="I5" s="89" t="s">
        <v>4</v>
      </c>
      <c r="J5" s="93">
        <f>H5/'Daten 2018'!H5</f>
        <v>1</v>
      </c>
      <c r="N5" s="77"/>
    </row>
    <row r="6" spans="1:17" ht="12.75">
      <c r="A6" s="65" t="s">
        <v>66</v>
      </c>
      <c r="B6" s="68"/>
      <c r="C6" s="72">
        <v>100</v>
      </c>
      <c r="D6" s="70" t="s">
        <v>4</v>
      </c>
      <c r="E6" s="79">
        <f>C6/'Daten 2018'!C6/$J$4</f>
        <v>1</v>
      </c>
      <c r="F6" s="86" t="s">
        <v>69</v>
      </c>
      <c r="G6" s="114">
        <v>5000</v>
      </c>
      <c r="H6" s="92">
        <v>100</v>
      </c>
      <c r="I6" s="89" t="s">
        <v>4</v>
      </c>
      <c r="J6" s="93">
        <f>H6/'Daten 2018'!H6</f>
        <v>1</v>
      </c>
      <c r="K6" t="s">
        <v>26</v>
      </c>
      <c r="Q6" s="47"/>
    </row>
    <row r="7" spans="1:17" ht="12.75">
      <c r="A7" s="65" t="s">
        <v>67</v>
      </c>
      <c r="B7" s="68"/>
      <c r="C7" s="72">
        <v>10000</v>
      </c>
      <c r="D7" s="70" t="s">
        <v>4</v>
      </c>
      <c r="E7" s="84">
        <f>C7/'Daten 2018'!C7/$J$4</f>
        <v>1</v>
      </c>
      <c r="F7" s="86" t="s">
        <v>70</v>
      </c>
      <c r="G7" s="114">
        <v>2000000</v>
      </c>
      <c r="H7" s="92">
        <v>200</v>
      </c>
      <c r="I7" s="89" t="s">
        <v>4</v>
      </c>
      <c r="J7" s="93">
        <f>H7/'Daten 2018'!H7</f>
        <v>1</v>
      </c>
      <c r="K7" t="s">
        <v>25</v>
      </c>
      <c r="Q7" s="85"/>
    </row>
    <row r="8" spans="1:17" ht="12.75">
      <c r="A8" s="1"/>
      <c r="B8" s="3"/>
      <c r="C8" s="11"/>
      <c r="D8" s="13"/>
      <c r="E8" s="13"/>
      <c r="F8" s="116" t="s">
        <v>51</v>
      </c>
      <c r="G8" s="115">
        <f>G7+G5+G6</f>
        <v>2105000</v>
      </c>
      <c r="H8" s="117">
        <f>G8/'Daten 2018'!G8</f>
        <v>1</v>
      </c>
      <c r="I8" s="62"/>
      <c r="L8">
        <v>21.8</v>
      </c>
      <c r="M8" t="s">
        <v>22</v>
      </c>
      <c r="Q8" s="46"/>
    </row>
    <row r="9" spans="1:17" s="76" customFormat="1" ht="4.5" customHeight="1">
      <c r="A9" s="25"/>
      <c r="B9" s="8"/>
      <c r="C9" s="27"/>
      <c r="D9" s="105"/>
      <c r="E9" s="113"/>
      <c r="F9" s="33"/>
      <c r="G9" s="106"/>
      <c r="H9" s="107"/>
      <c r="I9" s="62"/>
      <c r="Q9" s="108"/>
    </row>
    <row r="10" spans="1:17" ht="12.75">
      <c r="A10" s="49" t="s">
        <v>28</v>
      </c>
      <c r="B10" s="50" t="s">
        <v>15</v>
      </c>
      <c r="C10" s="57">
        <f>SUM(C11:C20)</f>
        <v>145</v>
      </c>
      <c r="D10" s="54" t="s">
        <v>4</v>
      </c>
      <c r="E10" s="55">
        <f>C10/'Daten 2018'!C10/$J$4</f>
        <v>1</v>
      </c>
      <c r="F10" s="58" t="s">
        <v>27</v>
      </c>
      <c r="G10" s="59" t="s">
        <v>15</v>
      </c>
      <c r="H10" s="60">
        <f>SUM(H11:H18)</f>
        <v>1160</v>
      </c>
      <c r="I10" s="61" t="s">
        <v>4</v>
      </c>
      <c r="J10" s="74">
        <f>H10/'Daten 2018'!H10/$J$4</f>
        <v>1</v>
      </c>
      <c r="L10">
        <v>8.5</v>
      </c>
      <c r="M10" t="s">
        <v>23</v>
      </c>
      <c r="Q10" s="47"/>
    </row>
    <row r="11" spans="1:13" ht="12.75">
      <c r="A11" s="104" t="s">
        <v>55</v>
      </c>
      <c r="B11" s="68"/>
      <c r="C11" s="72">
        <v>100</v>
      </c>
      <c r="D11" s="71" t="s">
        <v>4</v>
      </c>
      <c r="E11" s="79">
        <f>C11/'Daten 2018'!C11/$J$4</f>
        <v>1</v>
      </c>
      <c r="F11" s="86" t="s">
        <v>71</v>
      </c>
      <c r="G11" s="87"/>
      <c r="H11" s="88">
        <v>1000</v>
      </c>
      <c r="I11" s="89" t="s">
        <v>4</v>
      </c>
      <c r="J11" s="79">
        <f>H11/'Daten 2018'!H11/$J$4</f>
        <v>1</v>
      </c>
      <c r="L11">
        <v>22.4</v>
      </c>
      <c r="M11" t="s">
        <v>24</v>
      </c>
    </row>
    <row r="12" spans="1:10" ht="12.75">
      <c r="A12" s="104" t="s">
        <v>56</v>
      </c>
      <c r="B12" s="68"/>
      <c r="C12" s="72">
        <v>5</v>
      </c>
      <c r="D12" s="71" t="s">
        <v>4</v>
      </c>
      <c r="E12" s="79">
        <f>C12/'Daten 2018'!C12/$J$4</f>
        <v>1</v>
      </c>
      <c r="F12" s="86" t="s">
        <v>72</v>
      </c>
      <c r="G12" s="87"/>
      <c r="H12" s="88">
        <v>100</v>
      </c>
      <c r="I12" s="89" t="s">
        <v>4</v>
      </c>
      <c r="J12" s="79">
        <f>H12/'Daten 2018'!H12/$J$4</f>
        <v>1</v>
      </c>
    </row>
    <row r="13" spans="1:18" ht="12.75">
      <c r="A13" s="104" t="s">
        <v>57</v>
      </c>
      <c r="B13" s="68"/>
      <c r="C13" s="72">
        <v>5</v>
      </c>
      <c r="D13" s="71" t="s">
        <v>4</v>
      </c>
      <c r="E13" s="79">
        <f>C13/'Daten 2018'!C13/$J$4</f>
        <v>1</v>
      </c>
      <c r="F13" s="86" t="s">
        <v>73</v>
      </c>
      <c r="G13" s="87"/>
      <c r="H13" s="88">
        <v>10</v>
      </c>
      <c r="I13" s="89" t="s">
        <v>4</v>
      </c>
      <c r="J13" s="79">
        <f>H13/'Daten 2018'!H13/$J$4</f>
        <v>1</v>
      </c>
      <c r="O13" s="48"/>
      <c r="P13" s="48"/>
      <c r="Q13" s="63"/>
      <c r="R13" s="63"/>
    </row>
    <row r="14" spans="1:10" ht="12.75">
      <c r="A14" s="104" t="s">
        <v>58</v>
      </c>
      <c r="B14" s="68"/>
      <c r="C14" s="72">
        <v>5</v>
      </c>
      <c r="D14" s="71" t="s">
        <v>4</v>
      </c>
      <c r="E14" s="79">
        <f>C14/'Daten 2018'!C14/$J$4</f>
        <v>1</v>
      </c>
      <c r="F14" s="86" t="s">
        <v>74</v>
      </c>
      <c r="G14" s="87"/>
      <c r="H14" s="88">
        <v>10</v>
      </c>
      <c r="I14" s="89" t="s">
        <v>4</v>
      </c>
      <c r="J14" s="79">
        <f>H14/'Daten 2018'!H14/$J$4</f>
        <v>1</v>
      </c>
    </row>
    <row r="15" spans="1:11" ht="12.75">
      <c r="A15" s="104" t="s">
        <v>59</v>
      </c>
      <c r="B15" s="68"/>
      <c r="C15" s="72">
        <v>5</v>
      </c>
      <c r="D15" s="71" t="s">
        <v>4</v>
      </c>
      <c r="E15" s="79">
        <f>C15/'Daten 2018'!C15/$J$4</f>
        <v>1</v>
      </c>
      <c r="F15" s="86" t="s">
        <v>75</v>
      </c>
      <c r="G15" s="87"/>
      <c r="H15" s="88">
        <v>10</v>
      </c>
      <c r="I15" s="89" t="s">
        <v>4</v>
      </c>
      <c r="J15" s="79">
        <f>H15/'Daten 2018'!H15/$J$4</f>
        <v>1</v>
      </c>
      <c r="K15" s="16" t="s">
        <v>21</v>
      </c>
    </row>
    <row r="16" spans="1:11" ht="12.75">
      <c r="A16" s="104" t="s">
        <v>60</v>
      </c>
      <c r="B16" s="68"/>
      <c r="C16" s="72">
        <v>5</v>
      </c>
      <c r="D16" s="71" t="s">
        <v>4</v>
      </c>
      <c r="E16" s="79">
        <f>C16/'Daten 2018'!C16/$J$4</f>
        <v>1</v>
      </c>
      <c r="F16" s="86" t="s">
        <v>76</v>
      </c>
      <c r="G16" s="87"/>
      <c r="H16" s="88">
        <v>10</v>
      </c>
      <c r="I16" s="89" t="s">
        <v>4</v>
      </c>
      <c r="J16" s="79">
        <f>H16/'Daten 2018'!H16/$J$4</f>
        <v>1</v>
      </c>
      <c r="K16" s="17"/>
    </row>
    <row r="17" spans="1:11" ht="12.75">
      <c r="A17" s="104" t="s">
        <v>61</v>
      </c>
      <c r="B17" s="68"/>
      <c r="C17" s="72">
        <v>5</v>
      </c>
      <c r="D17" s="71" t="s">
        <v>4</v>
      </c>
      <c r="E17" s="79">
        <f>C17/'Daten 2018'!C17/$J$4</f>
        <v>1</v>
      </c>
      <c r="F17" s="86" t="s">
        <v>77</v>
      </c>
      <c r="G17" s="87"/>
      <c r="H17" s="88">
        <v>10</v>
      </c>
      <c r="I17" s="89" t="s">
        <v>4</v>
      </c>
      <c r="J17" s="79">
        <f>H17/'Daten 2018'!H17/$J$4</f>
        <v>1</v>
      </c>
      <c r="K17" s="17" t="s">
        <v>32</v>
      </c>
    </row>
    <row r="18" spans="1:10" ht="12.75">
      <c r="A18" s="104" t="s">
        <v>62</v>
      </c>
      <c r="B18" s="68"/>
      <c r="C18" s="72">
        <v>5</v>
      </c>
      <c r="D18" s="71" t="s">
        <v>4</v>
      </c>
      <c r="E18" s="79">
        <f>C18/'Daten 2018'!C18/$J$4</f>
        <v>1</v>
      </c>
      <c r="F18" s="86" t="s">
        <v>78</v>
      </c>
      <c r="G18" s="87"/>
      <c r="H18" s="88">
        <v>10</v>
      </c>
      <c r="I18" s="89" t="s">
        <v>4</v>
      </c>
      <c r="J18" s="84">
        <f>H18/'Daten 2018'!H18/$J$4</f>
        <v>1</v>
      </c>
    </row>
    <row r="19" spans="1:10" ht="12.75">
      <c r="A19" s="104" t="s">
        <v>63</v>
      </c>
      <c r="B19" s="68"/>
      <c r="C19" s="72">
        <v>5</v>
      </c>
      <c r="D19" s="71" t="s">
        <v>4</v>
      </c>
      <c r="E19" s="79">
        <f>C19/'Daten 2018'!C19/$J$4</f>
        <v>1</v>
      </c>
      <c r="F19" s="37"/>
      <c r="G19" s="33"/>
      <c r="H19" s="36"/>
      <c r="I19" s="34"/>
      <c r="J19" s="35"/>
    </row>
    <row r="20" spans="1:11" ht="12.75">
      <c r="A20" s="104" t="s">
        <v>64</v>
      </c>
      <c r="B20" s="68"/>
      <c r="C20" s="72">
        <v>5</v>
      </c>
      <c r="D20" s="71" t="s">
        <v>4</v>
      </c>
      <c r="E20" s="84">
        <f>C20/'Daten 2018'!C20/$J$4</f>
        <v>1</v>
      </c>
      <c r="F20" s="56" t="s">
        <v>14</v>
      </c>
      <c r="G20" s="50" t="s">
        <v>15</v>
      </c>
      <c r="H20" s="51">
        <f>SUM(H21:H36)</f>
        <v>1620</v>
      </c>
      <c r="I20" s="52" t="s">
        <v>4</v>
      </c>
      <c r="J20" s="75">
        <f>H20/'Daten 2018'!H20/$J$4</f>
        <v>1</v>
      </c>
      <c r="K20" t="s">
        <v>21</v>
      </c>
    </row>
    <row r="21" spans="1:16" ht="12.75">
      <c r="A21" s="25"/>
      <c r="B21" s="8"/>
      <c r="C21" s="12"/>
      <c r="D21" s="14"/>
      <c r="E21" s="14"/>
      <c r="F21" s="86" t="s">
        <v>79</v>
      </c>
      <c r="G21" s="87"/>
      <c r="H21" s="88">
        <v>1000</v>
      </c>
      <c r="I21" s="89" t="s">
        <v>4</v>
      </c>
      <c r="J21" s="79">
        <f>H21/'Daten 2018'!H21/$J$4</f>
        <v>1</v>
      </c>
      <c r="O21" s="28" t="s">
        <v>37</v>
      </c>
      <c r="P21" s="42" t="e">
        <v>#VALUE!</v>
      </c>
    </row>
    <row r="22" spans="1:16" ht="12.75">
      <c r="A22" s="49" t="s">
        <v>29</v>
      </c>
      <c r="B22" s="50" t="s">
        <v>15</v>
      </c>
      <c r="C22" s="64">
        <f>SUM(C23:C25)</f>
        <v>3</v>
      </c>
      <c r="D22" s="54" t="s">
        <v>4</v>
      </c>
      <c r="E22" s="73">
        <f>C22/'Daten 2018'!C22/$J$4</f>
        <v>1</v>
      </c>
      <c r="F22" s="86" t="s">
        <v>80</v>
      </c>
      <c r="G22" s="87"/>
      <c r="H22" s="88">
        <v>500</v>
      </c>
      <c r="I22" s="89" t="s">
        <v>4</v>
      </c>
      <c r="J22" s="79">
        <f>H22/'Daten 2018'!H22/$J$4</f>
        <v>1</v>
      </c>
      <c r="O22" s="28" t="s">
        <v>38</v>
      </c>
      <c r="P22" s="42" t="e">
        <v>#VALUE!</v>
      </c>
    </row>
    <row r="23" spans="1:16" ht="12.75">
      <c r="A23" s="65" t="s">
        <v>30</v>
      </c>
      <c r="B23" s="68"/>
      <c r="C23" s="72">
        <v>2</v>
      </c>
      <c r="D23" s="67" t="s">
        <v>4</v>
      </c>
      <c r="E23" s="79">
        <f>C23/'Daten 2018'!C23/$J$4</f>
        <v>1</v>
      </c>
      <c r="F23" s="86" t="s">
        <v>81</v>
      </c>
      <c r="G23" s="87"/>
      <c r="H23" s="88">
        <v>10</v>
      </c>
      <c r="I23" s="89" t="s">
        <v>4</v>
      </c>
      <c r="J23" s="79">
        <f>H23/'Daten 2018'!H23/$J$4</f>
        <v>1</v>
      </c>
      <c r="O23" s="28" t="s">
        <v>39</v>
      </c>
      <c r="P23" s="42" t="e">
        <v>#VALUE!</v>
      </c>
    </row>
    <row r="24" spans="1:16" ht="15.75" customHeight="1">
      <c r="A24" s="65" t="s">
        <v>31</v>
      </c>
      <c r="B24" s="68"/>
      <c r="C24" s="72">
        <v>1</v>
      </c>
      <c r="D24" s="67" t="s">
        <v>4</v>
      </c>
      <c r="E24" s="84">
        <f>C24/'Daten 2018'!C24/$J$4</f>
        <v>1</v>
      </c>
      <c r="F24" s="86" t="s">
        <v>82</v>
      </c>
      <c r="G24" s="87"/>
      <c r="H24" s="88">
        <v>10</v>
      </c>
      <c r="I24" s="89" t="s">
        <v>4</v>
      </c>
      <c r="J24" s="79">
        <f>H24/'Daten 2018'!H24/$J$4</f>
        <v>1</v>
      </c>
      <c r="O24" s="29" t="s">
        <v>40</v>
      </c>
      <c r="P24" s="43" t="e">
        <v>#VALUE!</v>
      </c>
    </row>
    <row r="25" spans="1:16" ht="12.75">
      <c r="A25" s="22"/>
      <c r="B25" s="23"/>
      <c r="C25" s="24"/>
      <c r="D25" s="24"/>
      <c r="E25" s="12"/>
      <c r="F25" s="86" t="s">
        <v>83</v>
      </c>
      <c r="G25" s="87"/>
      <c r="H25" s="88">
        <v>10</v>
      </c>
      <c r="I25" s="89" t="s">
        <v>4</v>
      </c>
      <c r="J25" s="79">
        <f>H25/'Daten 2018'!H25/$J$4</f>
        <v>1</v>
      </c>
      <c r="O25" s="28" t="s">
        <v>41</v>
      </c>
      <c r="P25" s="42" t="e">
        <v>#VALUE!</v>
      </c>
    </row>
    <row r="26" spans="1:16" ht="12" customHeight="1">
      <c r="A26" s="49" t="s">
        <v>19</v>
      </c>
      <c r="B26" s="50" t="s">
        <v>15</v>
      </c>
      <c r="C26" s="64">
        <f>C27+C28+C29</f>
        <v>6</v>
      </c>
      <c r="D26" s="54" t="s">
        <v>4</v>
      </c>
      <c r="E26" s="73">
        <f>C26/'Daten 2018'!C26/$J$4</f>
        <v>1</v>
      </c>
      <c r="F26" s="86" t="s">
        <v>84</v>
      </c>
      <c r="G26" s="87"/>
      <c r="H26" s="88">
        <v>10</v>
      </c>
      <c r="I26" s="89" t="s">
        <v>4</v>
      </c>
      <c r="J26" s="79">
        <f>H26/'Daten 2018'!H26/$J$4</f>
        <v>1</v>
      </c>
      <c r="O26" s="29" t="s">
        <v>42</v>
      </c>
      <c r="P26" s="42" t="e">
        <v>#VALUE!</v>
      </c>
    </row>
    <row r="27" spans="1:16" ht="12.75">
      <c r="A27" s="65" t="s">
        <v>94</v>
      </c>
      <c r="B27" s="68"/>
      <c r="C27" s="72">
        <v>1</v>
      </c>
      <c r="D27" s="67" t="s">
        <v>4</v>
      </c>
      <c r="E27" s="79">
        <f>C27/'Daten 2018'!C27/$J$4</f>
        <v>1</v>
      </c>
      <c r="F27" s="86" t="s">
        <v>85</v>
      </c>
      <c r="G27" s="87"/>
      <c r="H27" s="88">
        <v>10</v>
      </c>
      <c r="I27" s="89" t="s">
        <v>4</v>
      </c>
      <c r="J27" s="79">
        <f>H27/'Daten 2018'!H27/$J$4</f>
        <v>1</v>
      </c>
      <c r="O27" s="28" t="s">
        <v>43</v>
      </c>
      <c r="P27" s="42" t="e">
        <v>#VALUE!</v>
      </c>
    </row>
    <row r="28" spans="1:16" ht="14.25" customHeight="1">
      <c r="A28" s="65" t="s">
        <v>95</v>
      </c>
      <c r="B28" s="68"/>
      <c r="C28" s="72">
        <v>2</v>
      </c>
      <c r="D28" s="67" t="s">
        <v>4</v>
      </c>
      <c r="E28" s="79">
        <f>C28/'Daten 2018'!C28/$J$4</f>
        <v>1</v>
      </c>
      <c r="F28" s="86" t="s">
        <v>86</v>
      </c>
      <c r="G28" s="87"/>
      <c r="H28" s="88">
        <v>10</v>
      </c>
      <c r="I28" s="89" t="s">
        <v>4</v>
      </c>
      <c r="J28" s="79">
        <f>H28/'Daten 2018'!H28/$J$4</f>
        <v>1</v>
      </c>
      <c r="O28" s="29" t="s">
        <v>44</v>
      </c>
      <c r="P28" s="42" t="e">
        <v>#VALUE!</v>
      </c>
    </row>
    <row r="29" spans="1:16" ht="12.75">
      <c r="A29" s="65" t="s">
        <v>96</v>
      </c>
      <c r="B29" s="68"/>
      <c r="C29" s="72">
        <v>3</v>
      </c>
      <c r="D29" s="67" t="s">
        <v>4</v>
      </c>
      <c r="E29" s="84">
        <f>C29/'Daten 2018'!C29/$J$4</f>
        <v>1</v>
      </c>
      <c r="F29" s="86" t="s">
        <v>87</v>
      </c>
      <c r="G29" s="87"/>
      <c r="H29" s="88">
        <v>10</v>
      </c>
      <c r="I29" s="89" t="s">
        <v>4</v>
      </c>
      <c r="J29" s="79">
        <f>H29/'Daten 2018'!H29/$J$4</f>
        <v>1</v>
      </c>
      <c r="K29" s="16" t="s">
        <v>21</v>
      </c>
      <c r="O29" s="28" t="s">
        <v>17</v>
      </c>
      <c r="P29" s="42" t="e">
        <v>#VALUE!</v>
      </c>
    </row>
    <row r="30" spans="6:16" ht="12.75">
      <c r="F30" s="86" t="s">
        <v>88</v>
      </c>
      <c r="G30" s="87"/>
      <c r="H30" s="88">
        <v>10</v>
      </c>
      <c r="I30" s="89" t="s">
        <v>4</v>
      </c>
      <c r="J30" s="79">
        <f>H30/'Daten 2018'!H30/$J$4</f>
        <v>1</v>
      </c>
      <c r="K30" s="16"/>
      <c r="O30" s="28"/>
      <c r="P30" s="42"/>
    </row>
    <row r="31" spans="1:16" ht="12.75">
      <c r="A31" s="25"/>
      <c r="B31" s="8"/>
      <c r="C31" s="27"/>
      <c r="D31" s="27"/>
      <c r="E31" s="12"/>
      <c r="F31" s="86" t="s">
        <v>89</v>
      </c>
      <c r="G31" s="87"/>
      <c r="H31" s="88">
        <v>10</v>
      </c>
      <c r="I31" s="89" t="s">
        <v>4</v>
      </c>
      <c r="J31" s="79">
        <f>H31/'Daten 2018'!H31/$J$4</f>
        <v>1</v>
      </c>
      <c r="K31" s="16"/>
      <c r="O31" s="28"/>
      <c r="P31" s="42"/>
    </row>
    <row r="32" spans="1:16" ht="12.75">
      <c r="A32" s="49" t="s">
        <v>6</v>
      </c>
      <c r="B32" s="50" t="s">
        <v>15</v>
      </c>
      <c r="C32" s="57">
        <f>SUM(C33:C35)</f>
        <v>30000</v>
      </c>
      <c r="D32" s="54" t="s">
        <v>9</v>
      </c>
      <c r="E32" s="73">
        <f>C32/'Daten 2018'!C32/$J$4</f>
        <v>1</v>
      </c>
      <c r="F32" s="86" t="s">
        <v>90</v>
      </c>
      <c r="G32" s="87"/>
      <c r="H32" s="88">
        <v>10</v>
      </c>
      <c r="I32" s="89" t="s">
        <v>4</v>
      </c>
      <c r="J32" s="79">
        <f>H32/'Daten 2018'!H32/$J$4</f>
        <v>1</v>
      </c>
      <c r="K32" s="16"/>
      <c r="O32" s="28"/>
      <c r="P32" s="42"/>
    </row>
    <row r="33" spans="1:16" ht="12.75">
      <c r="A33" s="65" t="s">
        <v>20</v>
      </c>
      <c r="B33" s="68"/>
      <c r="C33" s="72">
        <v>10000</v>
      </c>
      <c r="D33" s="67" t="s">
        <v>9</v>
      </c>
      <c r="E33" s="79">
        <f>C33/'Daten 2018'!C33/$J$4</f>
        <v>1</v>
      </c>
      <c r="F33" s="86" t="s">
        <v>91</v>
      </c>
      <c r="G33" s="87"/>
      <c r="H33" s="88">
        <v>10</v>
      </c>
      <c r="I33" s="89" t="s">
        <v>4</v>
      </c>
      <c r="J33" s="79">
        <f>H33/'Daten 2018'!H33/$J$4</f>
        <v>1</v>
      </c>
      <c r="O33" s="30" t="s">
        <v>45</v>
      </c>
      <c r="P33" s="42" t="e">
        <v>#VALUE!</v>
      </c>
    </row>
    <row r="34" spans="1:16" ht="12.75">
      <c r="A34" s="65" t="s">
        <v>7</v>
      </c>
      <c r="B34" s="68"/>
      <c r="C34" s="72">
        <v>10000</v>
      </c>
      <c r="D34" s="67" t="s">
        <v>9</v>
      </c>
      <c r="E34" s="79">
        <f>C34/'Daten 2018'!C34/$J$4</f>
        <v>1</v>
      </c>
      <c r="F34" s="86" t="s">
        <v>92</v>
      </c>
      <c r="G34" s="87"/>
      <c r="H34" s="88">
        <v>10</v>
      </c>
      <c r="I34" s="89" t="s">
        <v>4</v>
      </c>
      <c r="J34" s="84">
        <f>H34/'Daten 2018'!H34/$J$4</f>
        <v>1</v>
      </c>
      <c r="O34" s="28" t="s">
        <v>46</v>
      </c>
      <c r="P34" s="42" t="e">
        <v>#VALUE!</v>
      </c>
    </row>
    <row r="35" spans="1:16" ht="12.75">
      <c r="A35" s="65" t="s">
        <v>53</v>
      </c>
      <c r="B35" s="68"/>
      <c r="C35" s="72">
        <v>10000</v>
      </c>
      <c r="D35" s="67" t="s">
        <v>9</v>
      </c>
      <c r="E35" s="84">
        <f>C35/'Daten 2018'!C35/$J$4</f>
        <v>1</v>
      </c>
      <c r="F35" s="2"/>
      <c r="G35" s="2"/>
      <c r="H35" s="2"/>
      <c r="I35" s="5"/>
      <c r="J35" s="6"/>
      <c r="O35" s="28" t="s">
        <v>47</v>
      </c>
      <c r="P35" s="42" t="e">
        <v>#VALUE!</v>
      </c>
    </row>
    <row r="36" spans="1:17" ht="12.75">
      <c r="A36" s="1"/>
      <c r="B36" s="3"/>
      <c r="C36" s="11"/>
      <c r="D36" s="11"/>
      <c r="E36" s="12"/>
      <c r="F36" s="37"/>
      <c r="G36" s="31"/>
      <c r="H36" s="38"/>
      <c r="I36" s="32"/>
      <c r="J36" s="35"/>
      <c r="O36" s="28" t="s">
        <v>48</v>
      </c>
      <c r="P36" s="42" t="e">
        <v>#VALUE!</v>
      </c>
      <c r="Q36" s="40"/>
    </row>
    <row r="37" spans="1:17" ht="12.75">
      <c r="A37" s="49" t="s">
        <v>8</v>
      </c>
      <c r="B37" s="50" t="s">
        <v>15</v>
      </c>
      <c r="C37" s="57">
        <f>C38+C39+C40</f>
        <v>40000</v>
      </c>
      <c r="D37" s="54" t="s">
        <v>52</v>
      </c>
      <c r="E37" s="73">
        <f>C37/'Daten 2018'!C37/$J$4</f>
        <v>1</v>
      </c>
      <c r="F37" s="49" t="s">
        <v>12</v>
      </c>
      <c r="G37" s="50" t="s">
        <v>15</v>
      </c>
      <c r="H37" s="57">
        <f>H38+H39</f>
        <v>19000</v>
      </c>
      <c r="I37" s="54"/>
      <c r="J37" s="73">
        <f>H37/'Daten 2018'!H37/$J$4</f>
        <v>1</v>
      </c>
      <c r="O37" s="28" t="s">
        <v>49</v>
      </c>
      <c r="P37" s="44" t="e">
        <v>#VALUE!</v>
      </c>
      <c r="Q37" s="40"/>
    </row>
    <row r="38" spans="1:18" ht="13.5" customHeight="1">
      <c r="A38" s="65" t="s">
        <v>18</v>
      </c>
      <c r="B38" s="68"/>
      <c r="C38" s="66">
        <v>20000</v>
      </c>
      <c r="D38" s="67" t="s">
        <v>5</v>
      </c>
      <c r="E38" s="79">
        <f>C38/'Daten 2018'!C38/$J$4</f>
        <v>1</v>
      </c>
      <c r="F38" s="65" t="s">
        <v>13</v>
      </c>
      <c r="G38" s="68"/>
      <c r="H38" s="72">
        <v>18000</v>
      </c>
      <c r="I38" s="67" t="s">
        <v>5</v>
      </c>
      <c r="J38" s="79">
        <f>H38/'Daten 2018'!H38/$J$4</f>
        <v>1</v>
      </c>
      <c r="O38" s="29" t="s">
        <v>50</v>
      </c>
      <c r="P38" s="43" t="e">
        <v>#VALUE!</v>
      </c>
      <c r="Q38" s="41"/>
      <c r="R38" s="45"/>
    </row>
    <row r="39" spans="1:18" ht="13.5" customHeight="1">
      <c r="A39" s="65" t="s">
        <v>98</v>
      </c>
      <c r="B39" s="68"/>
      <c r="C39" s="66">
        <v>10000</v>
      </c>
      <c r="D39" s="67" t="s">
        <v>5</v>
      </c>
      <c r="E39" s="79">
        <f>C39/'Daten 2018'!C39/$J$4</f>
        <v>1</v>
      </c>
      <c r="F39" s="65" t="s">
        <v>93</v>
      </c>
      <c r="G39" s="68"/>
      <c r="H39" s="72">
        <v>1000</v>
      </c>
      <c r="I39" s="67" t="s">
        <v>5</v>
      </c>
      <c r="J39" s="84">
        <f>H39/'Daten 2018'!H39/$J$4</f>
        <v>1</v>
      </c>
      <c r="O39" s="29"/>
      <c r="P39" s="43"/>
      <c r="Q39" s="41"/>
      <c r="R39" s="45"/>
    </row>
    <row r="40" spans="1:16" ht="12.75">
      <c r="A40" s="65" t="s">
        <v>97</v>
      </c>
      <c r="B40" s="68"/>
      <c r="C40" s="66">
        <v>10000</v>
      </c>
      <c r="D40" s="67" t="s">
        <v>5</v>
      </c>
      <c r="E40" s="84">
        <f>C40/'Daten 2018'!C40/$J$4</f>
        <v>1</v>
      </c>
      <c r="F40" s="18"/>
      <c r="G40" s="19"/>
      <c r="H40" s="20"/>
      <c r="I40" s="21"/>
      <c r="J40" s="111"/>
      <c r="K40" s="2"/>
      <c r="L40" s="2"/>
      <c r="M40" s="2"/>
      <c r="N40" s="2"/>
      <c r="O40" s="112" t="s">
        <v>16</v>
      </c>
      <c r="P40" s="42" t="e">
        <v>#VALUE!</v>
      </c>
    </row>
    <row r="41" spans="1:14" ht="12.75">
      <c r="A41" s="1"/>
      <c r="B41" s="3"/>
      <c r="C41" s="11"/>
      <c r="D41" s="11"/>
      <c r="E41" s="3"/>
      <c r="F41" s="1"/>
      <c r="G41" s="2"/>
      <c r="H41" s="2"/>
      <c r="I41" s="5"/>
      <c r="J41" s="111"/>
      <c r="K41" s="2"/>
      <c r="L41" s="2"/>
      <c r="M41" s="2"/>
      <c r="N41" s="2"/>
    </row>
    <row r="42" spans="1:10" ht="12.75">
      <c r="A42" s="77"/>
      <c r="B42" s="8"/>
      <c r="C42" s="27"/>
      <c r="D42" s="27"/>
      <c r="E42" s="8"/>
      <c r="F42" s="49" t="s">
        <v>99</v>
      </c>
      <c r="G42" s="50" t="s">
        <v>15</v>
      </c>
      <c r="H42" s="57">
        <f>H43+H44+H45+H46</f>
        <v>2024.1</v>
      </c>
      <c r="I42" s="54" t="s">
        <v>4</v>
      </c>
      <c r="J42" s="73">
        <f>H42/'Daten 2018'!H42/$J$4</f>
        <v>1.0000494071146244</v>
      </c>
    </row>
    <row r="43" spans="1:10" ht="12.75">
      <c r="A43" s="77"/>
      <c r="B43" s="118"/>
      <c r="C43" s="119"/>
      <c r="D43" s="119"/>
      <c r="E43" s="119"/>
      <c r="F43" s="65" t="s">
        <v>36</v>
      </c>
      <c r="G43" s="68"/>
      <c r="H43" s="72">
        <f>C34*0.2</f>
        <v>2000</v>
      </c>
      <c r="I43" s="67" t="s">
        <v>4</v>
      </c>
      <c r="J43" s="79">
        <f>H43/'Daten 2018'!H43/$J$4</f>
        <v>1</v>
      </c>
    </row>
    <row r="44" spans="1:10" ht="12.75">
      <c r="A44" s="37"/>
      <c r="B44" s="33"/>
      <c r="C44" s="39"/>
      <c r="D44" s="39"/>
      <c r="E44" s="27"/>
      <c r="F44" s="65" t="s">
        <v>33</v>
      </c>
      <c r="G44" s="68"/>
      <c r="H44" s="72">
        <v>1.1</v>
      </c>
      <c r="I44" s="67" t="s">
        <v>4</v>
      </c>
      <c r="J44" s="79">
        <f>H44/'Daten 2018'!H44/$J$4</f>
        <v>1</v>
      </c>
    </row>
    <row r="45" spans="6:10" ht="12.75">
      <c r="F45" s="65" t="s">
        <v>34</v>
      </c>
      <c r="G45" s="68"/>
      <c r="H45" s="72">
        <v>9</v>
      </c>
      <c r="I45" s="67" t="s">
        <v>4</v>
      </c>
      <c r="J45" s="79">
        <f>H45/'Daten 2018'!H45/$J$4</f>
        <v>1</v>
      </c>
    </row>
    <row r="46" spans="6:10" ht="12.75">
      <c r="F46" s="65" t="s">
        <v>35</v>
      </c>
      <c r="G46" s="68"/>
      <c r="H46" s="72">
        <v>14</v>
      </c>
      <c r="I46" s="67" t="s">
        <v>4</v>
      </c>
      <c r="J46" s="84">
        <f>H46/'Daten 2018'!H46/$J$4</f>
        <v>1</v>
      </c>
    </row>
  </sheetData>
  <sheetProtection/>
  <mergeCells count="6">
    <mergeCell ref="A1:C1"/>
    <mergeCell ref="E1:E2"/>
    <mergeCell ref="F1:H1"/>
    <mergeCell ref="J1:J2"/>
    <mergeCell ref="A2:C2"/>
    <mergeCell ref="F2:H2"/>
  </mergeCells>
  <conditionalFormatting sqref="J43:J46 J38:J39 E27:E29 E11:E20 J11:J18 E38:E40 E23:E24 E33:E35 J21:J34 E5:E7">
    <cfRule type="cellIs" priority="1" dxfId="1" operator="greaterThan" stopIfTrue="1">
      <formula>1</formula>
    </cfRule>
    <cfRule type="cellIs" priority="2" dxfId="0" operator="lessThan" stopIfTrue="1">
      <formula>1</formula>
    </cfRule>
  </conditionalFormatting>
  <printOptions/>
  <pageMargins left="1.12" right="0.787401575" top="0.82" bottom="0.26" header="0.17" footer="0.14"/>
  <pageSetup horizontalDpi="1200" verticalDpi="1200" orientation="landscape" paperSize="9" scale="80" r:id="rId1"/>
  <headerFooter alignWithMargins="0">
    <oddHeader>&amp;C&amp;"Arial,Fett"&amp;24Input/Outputbilanz 2019</oddHeader>
    <oddFooter>&amp;L&amp;D    &amp;T&amp;R&amp;Z&amp;F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H4" sqref="H4"/>
    </sheetView>
  </sheetViews>
  <sheetFormatPr defaultColWidth="11.421875" defaultRowHeight="12.75"/>
  <cols>
    <col min="1" max="1" width="23.8515625" style="0" customWidth="1"/>
    <col min="2" max="2" width="8.421875" style="26" customWidth="1"/>
    <col min="3" max="3" width="11.8515625" style="10" customWidth="1"/>
    <col min="4" max="4" width="5.140625" style="10" customWidth="1"/>
    <col min="5" max="5" width="7.8515625" style="10" customWidth="1"/>
    <col min="6" max="6" width="23.140625" style="0" customWidth="1"/>
    <col min="7" max="7" width="14.28125" style="0" customWidth="1"/>
    <col min="8" max="8" width="11.00390625" style="0" customWidth="1"/>
    <col min="9" max="9" width="4.140625" style="15" customWidth="1"/>
    <col min="10" max="10" width="8.00390625" style="0" customWidth="1"/>
    <col min="11" max="11" width="17.28125" style="0" hidden="1" customWidth="1"/>
    <col min="12" max="13" width="0" style="0" hidden="1" customWidth="1"/>
    <col min="15" max="15" width="29.421875" style="0" hidden="1" customWidth="1"/>
    <col min="16" max="16" width="12.57421875" style="0" hidden="1" customWidth="1"/>
    <col min="17" max="17" width="11.7109375" style="0" bestFit="1" customWidth="1"/>
    <col min="18" max="18" width="14.7109375" style="0" bestFit="1" customWidth="1"/>
  </cols>
  <sheetData>
    <row r="1" spans="1:14" ht="12.75">
      <c r="A1" s="126" t="s">
        <v>0</v>
      </c>
      <c r="B1" s="127"/>
      <c r="C1" s="127"/>
      <c r="D1" s="9"/>
      <c r="E1" s="122"/>
      <c r="F1" s="126" t="s">
        <v>2</v>
      </c>
      <c r="G1" s="127"/>
      <c r="H1" s="127"/>
      <c r="I1" s="9"/>
      <c r="J1" s="122"/>
      <c r="N1" s="76"/>
    </row>
    <row r="2" spans="1:14" ht="12.75">
      <c r="A2" s="128" t="s">
        <v>1</v>
      </c>
      <c r="B2" s="129"/>
      <c r="C2" s="129"/>
      <c r="D2" s="7"/>
      <c r="E2" s="123"/>
      <c r="F2" s="130" t="s">
        <v>3</v>
      </c>
      <c r="G2" s="129"/>
      <c r="H2" s="129"/>
      <c r="I2" s="7"/>
      <c r="J2" s="123"/>
      <c r="N2" s="77"/>
    </row>
    <row r="3" spans="1:14" ht="12.75">
      <c r="A3" s="96"/>
      <c r="B3" s="100" t="s">
        <v>54</v>
      </c>
      <c r="C3" s="101">
        <f>C4+C10+C22+C26</f>
        <v>20254</v>
      </c>
      <c r="D3" s="102" t="s">
        <v>4</v>
      </c>
      <c r="E3" s="109"/>
      <c r="F3" s="110"/>
      <c r="G3" s="100" t="s">
        <v>54</v>
      </c>
      <c r="H3" s="103">
        <f>H4+H10+H20</f>
        <v>14080</v>
      </c>
      <c r="I3" s="102" t="s">
        <v>4</v>
      </c>
      <c r="J3" s="97"/>
      <c r="N3" s="77"/>
    </row>
    <row r="4" spans="1:18" ht="12.75">
      <c r="A4" s="49" t="s">
        <v>10</v>
      </c>
      <c r="B4" s="50" t="s">
        <v>15</v>
      </c>
      <c r="C4" s="53">
        <f>SUM(C5:C7)</f>
        <v>20100</v>
      </c>
      <c r="D4" s="54" t="s">
        <v>4</v>
      </c>
      <c r="E4" s="55"/>
      <c r="F4" s="49" t="s">
        <v>11</v>
      </c>
      <c r="G4" s="50" t="s">
        <v>15</v>
      </c>
      <c r="H4" s="57">
        <f>SUM(H5:H7)</f>
        <v>11300</v>
      </c>
      <c r="I4" s="54" t="s">
        <v>4</v>
      </c>
      <c r="J4" s="79"/>
      <c r="K4" s="55" t="e">
        <f>I4/#REF!</f>
        <v>#VALUE!</v>
      </c>
      <c r="L4" s="55" t="e">
        <f>J4/#REF!</f>
        <v>#REF!</v>
      </c>
      <c r="M4" s="73" t="e">
        <f>K4/#REF!</f>
        <v>#VALUE!</v>
      </c>
      <c r="N4" s="78"/>
      <c r="R4" s="47"/>
    </row>
    <row r="5" spans="1:14" ht="12.75">
      <c r="A5" s="65" t="s">
        <v>65</v>
      </c>
      <c r="B5" s="68"/>
      <c r="C5" s="72">
        <v>10000</v>
      </c>
      <c r="D5" s="70" t="s">
        <v>4</v>
      </c>
      <c r="E5" s="79"/>
      <c r="F5" s="86" t="s">
        <v>68</v>
      </c>
      <c r="G5" s="91">
        <v>100000</v>
      </c>
      <c r="H5" s="92">
        <v>11000</v>
      </c>
      <c r="I5" s="89" t="s">
        <v>4</v>
      </c>
      <c r="J5" s="79"/>
      <c r="N5" s="77"/>
    </row>
    <row r="6" spans="1:17" ht="12.75">
      <c r="A6" s="65" t="s">
        <v>66</v>
      </c>
      <c r="B6" s="68"/>
      <c r="C6" s="69">
        <v>100</v>
      </c>
      <c r="D6" s="70"/>
      <c r="E6" s="79"/>
      <c r="F6" s="86" t="s">
        <v>69</v>
      </c>
      <c r="G6" s="91">
        <v>5000</v>
      </c>
      <c r="H6" s="92">
        <v>100</v>
      </c>
      <c r="I6" s="89"/>
      <c r="J6" s="79"/>
      <c r="K6" t="s">
        <v>26</v>
      </c>
      <c r="Q6" s="47"/>
    </row>
    <row r="7" spans="1:17" ht="12.75">
      <c r="A7" s="65" t="s">
        <v>67</v>
      </c>
      <c r="B7" s="68"/>
      <c r="C7" s="72">
        <v>10000</v>
      </c>
      <c r="D7" s="70" t="s">
        <v>4</v>
      </c>
      <c r="E7" s="79"/>
      <c r="F7" s="86" t="s">
        <v>70</v>
      </c>
      <c r="G7" s="91">
        <v>2000000</v>
      </c>
      <c r="H7" s="92">
        <v>200</v>
      </c>
      <c r="I7" s="89" t="s">
        <v>4</v>
      </c>
      <c r="J7" s="79"/>
      <c r="K7" t="s">
        <v>25</v>
      </c>
      <c r="Q7" s="85"/>
    </row>
    <row r="8" spans="1:17" ht="12.75">
      <c r="A8" s="1"/>
      <c r="B8" s="3"/>
      <c r="C8" s="11"/>
      <c r="D8" s="13"/>
      <c r="E8" s="79"/>
      <c r="F8" s="90" t="s">
        <v>51</v>
      </c>
      <c r="G8" s="94">
        <f>G7+G5+G6</f>
        <v>2105000</v>
      </c>
      <c r="H8" s="95"/>
      <c r="I8" s="62"/>
      <c r="J8" s="79"/>
      <c r="L8">
        <v>21.8</v>
      </c>
      <c r="M8" t="s">
        <v>22</v>
      </c>
      <c r="Q8" s="46"/>
    </row>
    <row r="9" spans="1:17" s="76" customFormat="1" ht="4.5" customHeight="1">
      <c r="A9" s="25"/>
      <c r="B9" s="8"/>
      <c r="C9" s="27"/>
      <c r="D9" s="105"/>
      <c r="E9" s="79"/>
      <c r="F9" s="33"/>
      <c r="G9" s="106"/>
      <c r="H9" s="107"/>
      <c r="I9" s="62"/>
      <c r="J9" s="79"/>
      <c r="Q9" s="108"/>
    </row>
    <row r="10" spans="1:17" ht="12.75">
      <c r="A10" s="49" t="s">
        <v>28</v>
      </c>
      <c r="B10" s="50" t="s">
        <v>15</v>
      </c>
      <c r="C10" s="57">
        <f>SUM(C11:C20)</f>
        <v>145</v>
      </c>
      <c r="D10" s="54" t="s">
        <v>4</v>
      </c>
      <c r="E10" s="79"/>
      <c r="F10" s="58" t="s">
        <v>27</v>
      </c>
      <c r="G10" s="59" t="s">
        <v>15</v>
      </c>
      <c r="H10" s="60">
        <f>SUM(H11:H18)</f>
        <v>1160</v>
      </c>
      <c r="I10" s="61" t="s">
        <v>4</v>
      </c>
      <c r="J10" s="79"/>
      <c r="L10">
        <v>8.5</v>
      </c>
      <c r="M10" t="s">
        <v>23</v>
      </c>
      <c r="Q10" s="47"/>
    </row>
    <row r="11" spans="1:13" ht="12.75">
      <c r="A11" s="104" t="s">
        <v>55</v>
      </c>
      <c r="B11" s="68"/>
      <c r="C11" s="72">
        <v>100</v>
      </c>
      <c r="D11" s="71" t="s">
        <v>4</v>
      </c>
      <c r="E11" s="79"/>
      <c r="F11" s="86" t="s">
        <v>71</v>
      </c>
      <c r="G11" s="87"/>
      <c r="H11" s="88">
        <v>1000</v>
      </c>
      <c r="I11" s="89" t="s">
        <v>4</v>
      </c>
      <c r="J11" s="79"/>
      <c r="L11">
        <v>22.4</v>
      </c>
      <c r="M11" t="s">
        <v>24</v>
      </c>
    </row>
    <row r="12" spans="1:10" ht="12.75">
      <c r="A12" s="104" t="s">
        <v>56</v>
      </c>
      <c r="B12" s="68"/>
      <c r="C12" s="72">
        <v>5</v>
      </c>
      <c r="D12" s="71" t="s">
        <v>4</v>
      </c>
      <c r="E12" s="79"/>
      <c r="F12" s="86" t="s">
        <v>72</v>
      </c>
      <c r="G12" s="87"/>
      <c r="H12" s="88">
        <v>100</v>
      </c>
      <c r="I12" s="89" t="s">
        <v>4</v>
      </c>
      <c r="J12" s="79"/>
    </row>
    <row r="13" spans="1:18" ht="12.75">
      <c r="A13" s="104" t="s">
        <v>57</v>
      </c>
      <c r="B13" s="68"/>
      <c r="C13" s="72">
        <v>5</v>
      </c>
      <c r="D13" s="71" t="s">
        <v>4</v>
      </c>
      <c r="E13" s="79"/>
      <c r="F13" s="86" t="s">
        <v>73</v>
      </c>
      <c r="G13" s="87"/>
      <c r="H13" s="88">
        <v>10</v>
      </c>
      <c r="I13" s="89" t="s">
        <v>4</v>
      </c>
      <c r="J13" s="79"/>
      <c r="O13" s="48"/>
      <c r="P13" s="48"/>
      <c r="Q13" s="63"/>
      <c r="R13" s="63"/>
    </row>
    <row r="14" spans="1:10" ht="12.75">
      <c r="A14" s="104" t="s">
        <v>58</v>
      </c>
      <c r="B14" s="68"/>
      <c r="C14" s="72">
        <v>5</v>
      </c>
      <c r="D14" s="71" t="s">
        <v>4</v>
      </c>
      <c r="E14" s="79"/>
      <c r="F14" s="86" t="s">
        <v>74</v>
      </c>
      <c r="G14" s="87"/>
      <c r="H14" s="88">
        <v>10</v>
      </c>
      <c r="I14" s="89" t="s">
        <v>4</v>
      </c>
      <c r="J14" s="79"/>
    </row>
    <row r="15" spans="1:11" ht="12.75">
      <c r="A15" s="104" t="s">
        <v>59</v>
      </c>
      <c r="B15" s="68"/>
      <c r="C15" s="72">
        <v>5</v>
      </c>
      <c r="D15" s="71" t="s">
        <v>4</v>
      </c>
      <c r="E15" s="79"/>
      <c r="F15" s="86" t="s">
        <v>75</v>
      </c>
      <c r="G15" s="87"/>
      <c r="H15" s="88">
        <v>10</v>
      </c>
      <c r="I15" s="89" t="s">
        <v>4</v>
      </c>
      <c r="J15" s="79"/>
      <c r="K15" s="16" t="s">
        <v>21</v>
      </c>
    </row>
    <row r="16" spans="1:11" ht="12.75">
      <c r="A16" s="104" t="s">
        <v>60</v>
      </c>
      <c r="B16" s="68"/>
      <c r="C16" s="72">
        <v>5</v>
      </c>
      <c r="D16" s="71" t="s">
        <v>4</v>
      </c>
      <c r="E16" s="79"/>
      <c r="F16" s="86" t="s">
        <v>76</v>
      </c>
      <c r="G16" s="87"/>
      <c r="H16" s="88">
        <v>10</v>
      </c>
      <c r="I16" s="89" t="s">
        <v>4</v>
      </c>
      <c r="J16" s="79"/>
      <c r="K16" s="17"/>
    </row>
    <row r="17" spans="1:11" ht="12.75">
      <c r="A17" s="104" t="s">
        <v>61</v>
      </c>
      <c r="B17" s="68"/>
      <c r="C17" s="72">
        <v>5</v>
      </c>
      <c r="D17" s="71" t="s">
        <v>4</v>
      </c>
      <c r="E17" s="79"/>
      <c r="F17" s="86" t="s">
        <v>77</v>
      </c>
      <c r="G17" s="87"/>
      <c r="H17" s="88">
        <v>10</v>
      </c>
      <c r="I17" s="89" t="s">
        <v>4</v>
      </c>
      <c r="J17" s="79"/>
      <c r="K17" s="17" t="s">
        <v>32</v>
      </c>
    </row>
    <row r="18" spans="1:10" ht="12.75">
      <c r="A18" s="104" t="s">
        <v>62</v>
      </c>
      <c r="B18" s="68"/>
      <c r="C18" s="72">
        <v>5</v>
      </c>
      <c r="D18" s="71" t="s">
        <v>4</v>
      </c>
      <c r="E18" s="79"/>
      <c r="F18" s="86" t="s">
        <v>78</v>
      </c>
      <c r="G18" s="87"/>
      <c r="H18" s="88">
        <v>10</v>
      </c>
      <c r="I18" s="89" t="s">
        <v>4</v>
      </c>
      <c r="J18" s="79"/>
    </row>
    <row r="19" spans="1:10" ht="12.75">
      <c r="A19" s="104" t="s">
        <v>63</v>
      </c>
      <c r="B19" s="68"/>
      <c r="C19" s="72">
        <v>5</v>
      </c>
      <c r="D19" s="71" t="s">
        <v>4</v>
      </c>
      <c r="E19" s="79"/>
      <c r="F19" s="37"/>
      <c r="G19" s="33"/>
      <c r="H19" s="36"/>
      <c r="I19" s="34"/>
      <c r="J19" s="79"/>
    </row>
    <row r="20" spans="1:11" ht="12.75">
      <c r="A20" s="104" t="s">
        <v>64</v>
      </c>
      <c r="B20" s="68"/>
      <c r="C20" s="72">
        <v>5</v>
      </c>
      <c r="D20" s="71" t="s">
        <v>4</v>
      </c>
      <c r="E20" s="79"/>
      <c r="F20" s="56" t="s">
        <v>14</v>
      </c>
      <c r="G20" s="50" t="s">
        <v>15</v>
      </c>
      <c r="H20" s="51">
        <f>SUM(H21:H36)</f>
        <v>1620</v>
      </c>
      <c r="I20" s="52" t="s">
        <v>4</v>
      </c>
      <c r="J20" s="79"/>
      <c r="K20" t="s">
        <v>21</v>
      </c>
    </row>
    <row r="21" spans="1:16" ht="12.75">
      <c r="A21" s="25"/>
      <c r="B21" s="8"/>
      <c r="C21" s="12"/>
      <c r="D21" s="14"/>
      <c r="E21" s="79"/>
      <c r="F21" s="86" t="s">
        <v>79</v>
      </c>
      <c r="G21" s="87"/>
      <c r="H21" s="88">
        <v>1000</v>
      </c>
      <c r="I21" s="89" t="s">
        <v>4</v>
      </c>
      <c r="J21" s="79"/>
      <c r="O21" s="28" t="s">
        <v>37</v>
      </c>
      <c r="P21" s="42" t="e">
        <v>#VALUE!</v>
      </c>
    </row>
    <row r="22" spans="1:16" ht="12.75">
      <c r="A22" s="49" t="s">
        <v>29</v>
      </c>
      <c r="B22" s="50" t="s">
        <v>15</v>
      </c>
      <c r="C22" s="64">
        <f>SUM(C23:C25)</f>
        <v>3</v>
      </c>
      <c r="D22" s="54" t="s">
        <v>4</v>
      </c>
      <c r="E22" s="79"/>
      <c r="F22" s="86" t="s">
        <v>80</v>
      </c>
      <c r="G22" s="87"/>
      <c r="H22" s="88">
        <v>500</v>
      </c>
      <c r="I22" s="89" t="s">
        <v>4</v>
      </c>
      <c r="J22" s="79"/>
      <c r="O22" s="28" t="s">
        <v>38</v>
      </c>
      <c r="P22" s="42" t="e">
        <v>#VALUE!</v>
      </c>
    </row>
    <row r="23" spans="1:16" ht="12.75">
      <c r="A23" s="65" t="s">
        <v>30</v>
      </c>
      <c r="B23" s="68"/>
      <c r="C23" s="72">
        <v>2</v>
      </c>
      <c r="D23" s="67" t="s">
        <v>4</v>
      </c>
      <c r="E23" s="79"/>
      <c r="F23" s="86" t="s">
        <v>81</v>
      </c>
      <c r="G23" s="87"/>
      <c r="H23" s="88">
        <v>10</v>
      </c>
      <c r="I23" s="89" t="s">
        <v>4</v>
      </c>
      <c r="J23" s="79"/>
      <c r="O23" s="28" t="s">
        <v>39</v>
      </c>
      <c r="P23" s="42" t="e">
        <v>#VALUE!</v>
      </c>
    </row>
    <row r="24" spans="1:16" ht="15.75" customHeight="1">
      <c r="A24" s="65" t="s">
        <v>31</v>
      </c>
      <c r="B24" s="68"/>
      <c r="C24" s="72">
        <v>1</v>
      </c>
      <c r="D24" s="67" t="s">
        <v>4</v>
      </c>
      <c r="E24" s="79"/>
      <c r="F24" s="86" t="s">
        <v>82</v>
      </c>
      <c r="G24" s="87"/>
      <c r="H24" s="88">
        <v>10</v>
      </c>
      <c r="I24" s="89" t="s">
        <v>4</v>
      </c>
      <c r="J24" s="79"/>
      <c r="O24" s="29" t="s">
        <v>40</v>
      </c>
      <c r="P24" s="43" t="e">
        <v>#VALUE!</v>
      </c>
    </row>
    <row r="25" spans="1:16" ht="12.75">
      <c r="A25" s="22"/>
      <c r="B25" s="23"/>
      <c r="C25" s="24"/>
      <c r="D25" s="24"/>
      <c r="E25" s="79"/>
      <c r="F25" s="86" t="s">
        <v>83</v>
      </c>
      <c r="G25" s="87"/>
      <c r="H25" s="88">
        <v>10</v>
      </c>
      <c r="I25" s="89" t="s">
        <v>4</v>
      </c>
      <c r="J25" s="79"/>
      <c r="O25" s="28" t="s">
        <v>41</v>
      </c>
      <c r="P25" s="42" t="e">
        <v>#VALUE!</v>
      </c>
    </row>
    <row r="26" spans="1:16" ht="12" customHeight="1">
      <c r="A26" s="49" t="s">
        <v>19</v>
      </c>
      <c r="B26" s="50" t="s">
        <v>15</v>
      </c>
      <c r="C26" s="64">
        <f>C27+C28+C29</f>
        <v>6</v>
      </c>
      <c r="D26" s="54" t="s">
        <v>4</v>
      </c>
      <c r="E26" s="79"/>
      <c r="F26" s="86" t="s">
        <v>84</v>
      </c>
      <c r="G26" s="87"/>
      <c r="H26" s="88">
        <v>10</v>
      </c>
      <c r="I26" s="89" t="s">
        <v>4</v>
      </c>
      <c r="J26" s="79"/>
      <c r="O26" s="29" t="s">
        <v>42</v>
      </c>
      <c r="P26" s="42" t="e">
        <v>#VALUE!</v>
      </c>
    </row>
    <row r="27" spans="1:16" ht="12.75">
      <c r="A27" s="65" t="s">
        <v>94</v>
      </c>
      <c r="B27" s="68"/>
      <c r="C27" s="72">
        <v>1</v>
      </c>
      <c r="D27" s="67" t="s">
        <v>4</v>
      </c>
      <c r="E27" s="79"/>
      <c r="F27" s="86" t="s">
        <v>85</v>
      </c>
      <c r="G27" s="87"/>
      <c r="H27" s="88">
        <v>10</v>
      </c>
      <c r="I27" s="89" t="s">
        <v>4</v>
      </c>
      <c r="J27" s="79"/>
      <c r="O27" s="28" t="s">
        <v>43</v>
      </c>
      <c r="P27" s="42" t="e">
        <v>#VALUE!</v>
      </c>
    </row>
    <row r="28" spans="1:16" ht="14.25" customHeight="1">
      <c r="A28" s="65" t="s">
        <v>95</v>
      </c>
      <c r="B28" s="68"/>
      <c r="C28" s="72">
        <v>2</v>
      </c>
      <c r="D28" s="67" t="s">
        <v>4</v>
      </c>
      <c r="E28" s="79"/>
      <c r="F28" s="86" t="s">
        <v>86</v>
      </c>
      <c r="G28" s="87"/>
      <c r="H28" s="88">
        <v>10</v>
      </c>
      <c r="I28" s="89" t="s">
        <v>4</v>
      </c>
      <c r="J28" s="79"/>
      <c r="O28" s="29" t="s">
        <v>44</v>
      </c>
      <c r="P28" s="42" t="e">
        <v>#VALUE!</v>
      </c>
    </row>
    <row r="29" spans="1:16" ht="12.75">
      <c r="A29" s="65" t="s">
        <v>96</v>
      </c>
      <c r="B29" s="68"/>
      <c r="C29" s="72">
        <v>3</v>
      </c>
      <c r="D29" s="67" t="s">
        <v>4</v>
      </c>
      <c r="E29" s="79"/>
      <c r="F29" s="86" t="s">
        <v>87</v>
      </c>
      <c r="G29" s="87"/>
      <c r="H29" s="88">
        <v>10</v>
      </c>
      <c r="I29" s="89" t="s">
        <v>4</v>
      </c>
      <c r="J29" s="79"/>
      <c r="K29" s="16" t="s">
        <v>21</v>
      </c>
      <c r="O29" s="28" t="s">
        <v>17</v>
      </c>
      <c r="P29" s="42" t="e">
        <v>#VALUE!</v>
      </c>
    </row>
    <row r="30" spans="5:16" ht="12.75">
      <c r="E30" s="79"/>
      <c r="F30" s="86" t="s">
        <v>88</v>
      </c>
      <c r="G30" s="87"/>
      <c r="H30" s="88">
        <v>10</v>
      </c>
      <c r="I30" s="89" t="s">
        <v>4</v>
      </c>
      <c r="J30" s="79"/>
      <c r="K30" s="16"/>
      <c r="O30" s="28"/>
      <c r="P30" s="42"/>
    </row>
    <row r="31" spans="1:16" ht="12.75">
      <c r="A31" s="25"/>
      <c r="B31" s="8"/>
      <c r="C31" s="27"/>
      <c r="D31" s="27"/>
      <c r="E31" s="79"/>
      <c r="F31" s="86" t="s">
        <v>89</v>
      </c>
      <c r="G31" s="87"/>
      <c r="H31" s="88">
        <v>10</v>
      </c>
      <c r="I31" s="89" t="s">
        <v>4</v>
      </c>
      <c r="J31" s="79"/>
      <c r="K31" s="16"/>
      <c r="O31" s="28"/>
      <c r="P31" s="42"/>
    </row>
    <row r="32" spans="1:16" ht="12.75">
      <c r="A32" s="49" t="s">
        <v>6</v>
      </c>
      <c r="B32" s="50" t="s">
        <v>15</v>
      </c>
      <c r="C32" s="57">
        <f>SUM(C33:C35)</f>
        <v>30000</v>
      </c>
      <c r="D32" s="54" t="s">
        <v>9</v>
      </c>
      <c r="E32" s="79"/>
      <c r="F32" s="86" t="s">
        <v>90</v>
      </c>
      <c r="G32" s="87"/>
      <c r="H32" s="88">
        <v>10</v>
      </c>
      <c r="I32" s="89" t="s">
        <v>4</v>
      </c>
      <c r="J32" s="79"/>
      <c r="K32" s="16"/>
      <c r="O32" s="28"/>
      <c r="P32" s="42"/>
    </row>
    <row r="33" spans="1:16" ht="12.75">
      <c r="A33" s="65" t="s">
        <v>20</v>
      </c>
      <c r="B33" s="68"/>
      <c r="C33" s="72">
        <v>10000</v>
      </c>
      <c r="D33" s="67" t="s">
        <v>9</v>
      </c>
      <c r="E33" s="79"/>
      <c r="F33" s="86" t="s">
        <v>91</v>
      </c>
      <c r="G33" s="87"/>
      <c r="H33" s="88">
        <v>10</v>
      </c>
      <c r="I33" s="89" t="s">
        <v>4</v>
      </c>
      <c r="J33" s="79"/>
      <c r="O33" s="30" t="s">
        <v>45</v>
      </c>
      <c r="P33" s="42" t="e">
        <v>#VALUE!</v>
      </c>
    </row>
    <row r="34" spans="1:16" ht="12.75">
      <c r="A34" s="65" t="s">
        <v>7</v>
      </c>
      <c r="B34" s="68"/>
      <c r="C34" s="72">
        <v>10000</v>
      </c>
      <c r="D34" s="67" t="s">
        <v>9</v>
      </c>
      <c r="E34" s="79"/>
      <c r="F34" s="86" t="s">
        <v>92</v>
      </c>
      <c r="G34" s="87"/>
      <c r="H34" s="88">
        <v>10</v>
      </c>
      <c r="I34" s="89" t="s">
        <v>4</v>
      </c>
      <c r="J34" s="79"/>
      <c r="O34" s="28" t="s">
        <v>46</v>
      </c>
      <c r="P34" s="42" t="e">
        <v>#VALUE!</v>
      </c>
    </row>
    <row r="35" spans="1:16" ht="12.75">
      <c r="A35" s="65" t="s">
        <v>53</v>
      </c>
      <c r="B35" s="68"/>
      <c r="C35" s="72">
        <v>10000</v>
      </c>
      <c r="D35" s="67" t="s">
        <v>9</v>
      </c>
      <c r="E35" s="79"/>
      <c r="F35" s="2"/>
      <c r="G35" s="2"/>
      <c r="H35" s="2"/>
      <c r="I35" s="5"/>
      <c r="J35" s="79"/>
      <c r="O35" s="28" t="s">
        <v>47</v>
      </c>
      <c r="P35" s="42" t="e">
        <v>#VALUE!</v>
      </c>
    </row>
    <row r="36" spans="1:17" ht="12.75">
      <c r="A36" s="1"/>
      <c r="B36" s="3"/>
      <c r="C36" s="11"/>
      <c r="D36" s="11"/>
      <c r="E36" s="79"/>
      <c r="F36" s="37"/>
      <c r="G36" s="31"/>
      <c r="H36" s="38"/>
      <c r="I36" s="32"/>
      <c r="J36" s="79"/>
      <c r="O36" s="28" t="s">
        <v>48</v>
      </c>
      <c r="P36" s="42" t="e">
        <v>#VALUE!</v>
      </c>
      <c r="Q36" s="40"/>
    </row>
    <row r="37" spans="1:17" ht="12.75">
      <c r="A37" s="49" t="s">
        <v>8</v>
      </c>
      <c r="B37" s="50"/>
      <c r="C37" s="57">
        <v>40000</v>
      </c>
      <c r="D37" s="54" t="s">
        <v>52</v>
      </c>
      <c r="E37" s="79"/>
      <c r="F37" s="49" t="s">
        <v>12</v>
      </c>
      <c r="G37" s="50"/>
      <c r="H37" s="57">
        <v>19000</v>
      </c>
      <c r="I37" s="54"/>
      <c r="J37" s="79"/>
      <c r="O37" s="28" t="s">
        <v>49</v>
      </c>
      <c r="P37" s="44" t="e">
        <v>#VALUE!</v>
      </c>
      <c r="Q37" s="40"/>
    </row>
    <row r="38" spans="1:18" ht="13.5" customHeight="1">
      <c r="A38" s="65" t="s">
        <v>18</v>
      </c>
      <c r="B38" s="68"/>
      <c r="C38" s="72">
        <v>20000</v>
      </c>
      <c r="D38" s="67" t="s">
        <v>5</v>
      </c>
      <c r="E38" s="79"/>
      <c r="F38" s="65" t="s">
        <v>13</v>
      </c>
      <c r="G38" s="68"/>
      <c r="H38" s="72">
        <v>18000</v>
      </c>
      <c r="I38" s="67" t="s">
        <v>5</v>
      </c>
      <c r="J38" s="79"/>
      <c r="O38" s="29" t="s">
        <v>50</v>
      </c>
      <c r="P38" s="43" t="e">
        <v>#VALUE!</v>
      </c>
      <c r="Q38" s="41"/>
      <c r="R38" s="45"/>
    </row>
    <row r="39" spans="1:18" ht="13.5" customHeight="1">
      <c r="A39" s="65" t="s">
        <v>98</v>
      </c>
      <c r="B39" s="68"/>
      <c r="C39" s="66">
        <v>10000</v>
      </c>
      <c r="D39" s="67" t="s">
        <v>5</v>
      </c>
      <c r="E39" s="79"/>
      <c r="F39" s="65" t="s">
        <v>93</v>
      </c>
      <c r="G39" s="68"/>
      <c r="H39" s="72">
        <v>1000</v>
      </c>
      <c r="I39" s="67" t="s">
        <v>5</v>
      </c>
      <c r="J39" s="79"/>
      <c r="O39" s="29"/>
      <c r="P39" s="43"/>
      <c r="Q39" s="41"/>
      <c r="R39" s="45"/>
    </row>
    <row r="40" spans="1:16" ht="12.75">
      <c r="A40" s="65" t="s">
        <v>97</v>
      </c>
      <c r="B40" s="68"/>
      <c r="C40" s="66">
        <v>10000</v>
      </c>
      <c r="D40" s="67" t="s">
        <v>5</v>
      </c>
      <c r="E40" s="79"/>
      <c r="F40" s="18"/>
      <c r="G40" s="19"/>
      <c r="H40" s="20"/>
      <c r="I40" s="21"/>
      <c r="J40" s="79"/>
      <c r="O40" s="30" t="s">
        <v>16</v>
      </c>
      <c r="P40" s="42" t="e">
        <v>#VALUE!</v>
      </c>
    </row>
    <row r="41" spans="1:10" ht="12.75">
      <c r="A41" s="1"/>
      <c r="B41" s="3"/>
      <c r="C41" s="11"/>
      <c r="D41" s="11"/>
      <c r="E41" s="3"/>
      <c r="F41" s="1"/>
      <c r="G41" s="2"/>
      <c r="H41" s="2"/>
      <c r="I41" s="5"/>
      <c r="J41" s="79"/>
    </row>
    <row r="42" spans="1:10" ht="12.75">
      <c r="A42" s="4"/>
      <c r="B42" s="3"/>
      <c r="C42" s="11"/>
      <c r="D42" s="11"/>
      <c r="E42" s="3"/>
      <c r="F42" s="49" t="s">
        <v>99</v>
      </c>
      <c r="G42" s="50"/>
      <c r="H42" s="57">
        <v>2024</v>
      </c>
      <c r="I42" s="54" t="s">
        <v>4</v>
      </c>
      <c r="J42" s="79"/>
    </row>
    <row r="43" spans="6:10" ht="12.75">
      <c r="F43" s="65" t="s">
        <v>36</v>
      </c>
      <c r="G43" s="68"/>
      <c r="H43" s="72">
        <f>C34*0.2</f>
        <v>2000</v>
      </c>
      <c r="I43" s="67" t="s">
        <v>4</v>
      </c>
      <c r="J43" s="79"/>
    </row>
    <row r="44" spans="1:10" ht="12.75">
      <c r="A44" s="80"/>
      <c r="B44" s="81"/>
      <c r="C44" s="82"/>
      <c r="D44" s="82"/>
      <c r="E44" s="83"/>
      <c r="F44" s="65" t="s">
        <v>33</v>
      </c>
      <c r="G44" s="68"/>
      <c r="H44" s="72">
        <v>1.1</v>
      </c>
      <c r="I44" s="67" t="s">
        <v>4</v>
      </c>
      <c r="J44" s="79"/>
    </row>
    <row r="45" spans="6:10" ht="12.75">
      <c r="F45" s="65" t="s">
        <v>34</v>
      </c>
      <c r="G45" s="68"/>
      <c r="H45" s="72">
        <v>9</v>
      </c>
      <c r="I45" s="67" t="s">
        <v>4</v>
      </c>
      <c r="J45" s="79"/>
    </row>
    <row r="46" spans="6:10" ht="12.75">
      <c r="F46" s="65" t="s">
        <v>35</v>
      </c>
      <c r="G46" s="68"/>
      <c r="H46" s="72">
        <v>14</v>
      </c>
      <c r="I46" s="67" t="s">
        <v>4</v>
      </c>
      <c r="J46" s="79"/>
    </row>
  </sheetData>
  <sheetProtection/>
  <mergeCells count="6">
    <mergeCell ref="A1:C1"/>
    <mergeCell ref="E1:E2"/>
    <mergeCell ref="F1:H1"/>
    <mergeCell ref="J1:J2"/>
    <mergeCell ref="A2:C2"/>
    <mergeCell ref="F2:H2"/>
  </mergeCells>
  <conditionalFormatting sqref="E5:E40 J4:J46">
    <cfRule type="cellIs" priority="1" dxfId="1" operator="greaterThan" stopIfTrue="1">
      <formula>1</formula>
    </cfRule>
    <cfRule type="cellIs" priority="2" dxfId="0" operator="lessThan" stopIfTrue="1">
      <formula>1</formula>
    </cfRule>
  </conditionalFormatting>
  <printOptions/>
  <pageMargins left="2.18" right="0.787401575" top="0.31" bottom="0.26" header="0.17" footer="0.14"/>
  <pageSetup horizontalDpi="1200" verticalDpi="1200" orientation="landscape" paperSize="9" scale="80" r:id="rId1"/>
  <headerFooter alignWithMargins="0">
    <oddHeader>&amp;RDruckdatum: &amp;D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Kraus Andrea</cp:lastModifiedBy>
  <cp:lastPrinted>2009-11-27T13:58:38Z</cp:lastPrinted>
  <dcterms:created xsi:type="dcterms:W3CDTF">2000-04-03T04:02:26Z</dcterms:created>
  <dcterms:modified xsi:type="dcterms:W3CDTF">2020-10-28T08:23:59Z</dcterms:modified>
  <cp:category/>
  <cp:version/>
  <cp:contentType/>
  <cp:contentStatus/>
</cp:coreProperties>
</file>